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65" activeTab="0"/>
  </bookViews>
  <sheets>
    <sheet name="CF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Молев</author>
  </authors>
  <commentList>
    <comment ref="A6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В данной графе учитывается количество осуществляющих взноы по состоянию на март 2010 гг.</t>
        </r>
      </text>
    </comment>
  </commentList>
</comments>
</file>

<file path=xl/sharedStrings.xml><?xml version="1.0" encoding="utf-8"?>
<sst xmlns="http://schemas.openxmlformats.org/spreadsheetml/2006/main" count="60" uniqueCount="47">
  <si>
    <t>Движение денежных средств Гимназии №1505 от взносов на благотворителность 2010 - 2011</t>
  </si>
  <si>
    <t>Тыс.Руб.</t>
  </si>
  <si>
    <t>Наименование статей</t>
  </si>
  <si>
    <t>Итого</t>
  </si>
  <si>
    <t>план</t>
  </si>
  <si>
    <t>Количество учеников в школе</t>
  </si>
  <si>
    <t xml:space="preserve">Установленный размер благотворительного взноса на 1 ученика </t>
  </si>
  <si>
    <t>Поступления от ежемесячных благотворительных взносов</t>
  </si>
  <si>
    <t>Поступления от подготовительных курсов</t>
  </si>
  <si>
    <t>Прочие Поступления</t>
  </si>
  <si>
    <t>Итого поступления баготворительных взносов</t>
  </si>
  <si>
    <t>Платежи из благотворительных взносов</t>
  </si>
  <si>
    <t>Зарплата и премии учителей ( с НДФЛ)</t>
  </si>
  <si>
    <t>ЕСН от зарплаты учителей (Страховые платежи в бюджет с зарплаты)</t>
  </si>
  <si>
    <t>Зарплата Администативно- управленческого перс. (АУП) (с НДФЛ)</t>
  </si>
  <si>
    <t>ЕСН с зарплаты АУП (Страховые платежи в бюджет с зарплаты АУП)</t>
  </si>
  <si>
    <t>Итого Зарплата и премии работникам школы</t>
  </si>
  <si>
    <t>Расходы на учебники, пособия, тетради и литературу</t>
  </si>
  <si>
    <t>Расходы на покупку учебного инвентаря и оборудования</t>
  </si>
  <si>
    <t>Мебель</t>
  </si>
  <si>
    <t>Компьютеры и компютерное оборудование</t>
  </si>
  <si>
    <t>Интернет</t>
  </si>
  <si>
    <t>Канцтовары, расходные материалы</t>
  </si>
  <si>
    <t>Питьевая вода</t>
  </si>
  <si>
    <t>Итого расходы на инвентарь, оборудование и т.д.</t>
  </si>
  <si>
    <t>Расходы на ремонт компьютеров</t>
  </si>
  <si>
    <t>Расходы на ремонт системы безопастности</t>
  </si>
  <si>
    <t>Ремонт телесети</t>
  </si>
  <si>
    <t>Расходы на ремонт мебели, школьного оборудования</t>
  </si>
  <si>
    <t>Расходы на ремонт помещений</t>
  </si>
  <si>
    <t>Итого расходы на ремонт</t>
  </si>
  <si>
    <t>Расходы на общественные мероприятия (поездки, экскурсии и т.д.)</t>
  </si>
  <si>
    <t>Расходы на уборку классов, школы и территории</t>
  </si>
  <si>
    <t>Прочие расходы</t>
  </si>
  <si>
    <t>Итого расходы на общественные мероприятия</t>
  </si>
  <si>
    <t>Аудиторские услуги</t>
  </si>
  <si>
    <t>Юридические услуги</t>
  </si>
  <si>
    <t>Консультационные услуги</t>
  </si>
  <si>
    <t>Банковское обслуживание (р/к)</t>
  </si>
  <si>
    <t>Итого управленческие расходы</t>
  </si>
  <si>
    <t>Итого на материально-техническое развитие</t>
  </si>
  <si>
    <t>Отчисления в Фонд (~ 5,5 %)</t>
  </si>
  <si>
    <t>Итого платежи</t>
  </si>
  <si>
    <t>Чистый Денежный поток</t>
  </si>
  <si>
    <t>Остаток денежных средств на начало периода</t>
  </si>
  <si>
    <t>Остаток денежных средств на конец периода</t>
  </si>
  <si>
    <t>Благустройство двора\озеленение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</si>
</sst>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52" applyNumberFormat="1" applyFont="1" applyFill="1" applyBorder="1" applyAlignment="1" applyProtection="1">
      <alignment horizontal="left"/>
      <protection locked="0"/>
    </xf>
    <xf numFmtId="0" fontId="19" fillId="0" borderId="0" xfId="52" applyNumberFormat="1" applyFont="1" applyFill="1" applyBorder="1">
      <alignment/>
      <protection/>
    </xf>
    <xf numFmtId="0" fontId="19" fillId="0" borderId="0" xfId="52" applyNumberFormat="1" applyFont="1" applyFill="1" applyBorder="1" applyAlignment="1">
      <alignment horizontal="right"/>
      <protection/>
    </xf>
    <xf numFmtId="0" fontId="19" fillId="0" borderId="0" xfId="52" applyNumberFormat="1" applyFont="1" applyBorder="1" applyAlignment="1">
      <alignment horizontal="right"/>
      <protection/>
    </xf>
    <xf numFmtId="0" fontId="19" fillId="0" borderId="0" xfId="52" applyFont="1">
      <alignment/>
      <protection/>
    </xf>
    <xf numFmtId="0" fontId="20" fillId="0" borderId="0" xfId="52" applyNumberFormat="1" applyFont="1" applyFill="1" applyBorder="1" applyAlignment="1">
      <alignment horizontal="left"/>
      <protection/>
    </xf>
    <xf numFmtId="0" fontId="20" fillId="0" borderId="0" xfId="52" applyNumberFormat="1" applyFont="1" applyFill="1" applyBorder="1" applyAlignment="1">
      <alignment horizontal="right"/>
      <protection/>
    </xf>
    <xf numFmtId="0" fontId="21" fillId="0" borderId="0" xfId="52" applyNumberFormat="1" applyFont="1" applyFill="1" applyBorder="1" applyAlignment="1" applyProtection="1">
      <alignment horizontal="left"/>
      <protection locked="0"/>
    </xf>
    <xf numFmtId="0" fontId="21" fillId="0" borderId="10" xfId="52" applyNumberFormat="1" applyFont="1" applyBorder="1">
      <alignment/>
      <protection/>
    </xf>
    <xf numFmtId="17" fontId="20" fillId="0" borderId="11" xfId="52" applyNumberFormat="1" applyFont="1" applyFill="1" applyBorder="1" applyAlignment="1">
      <alignment horizontal="center"/>
      <protection/>
    </xf>
    <xf numFmtId="0" fontId="20" fillId="0" borderId="11" xfId="52" applyNumberFormat="1" applyFont="1" applyFill="1" applyBorder="1" applyAlignment="1">
      <alignment horizontal="center"/>
      <protection/>
    </xf>
    <xf numFmtId="0" fontId="19" fillId="0" borderId="12" xfId="52" applyFont="1" applyBorder="1">
      <alignment/>
      <protection/>
    </xf>
    <xf numFmtId="0" fontId="20" fillId="0" borderId="13" xfId="52" applyNumberFormat="1" applyFont="1" applyFill="1" applyBorder="1" applyAlignment="1">
      <alignment horizontal="center"/>
      <protection/>
    </xf>
    <xf numFmtId="0" fontId="21" fillId="0" borderId="14" xfId="52" applyNumberFormat="1" applyFont="1" applyBorder="1">
      <alignment/>
      <protection/>
    </xf>
    <xf numFmtId="2" fontId="22" fillId="0" borderId="15" xfId="52" applyNumberFormat="1" applyFont="1" applyFill="1" applyBorder="1" applyAlignment="1">
      <alignment horizontal="center"/>
      <protection/>
    </xf>
    <xf numFmtId="2" fontId="22" fillId="20" borderId="16" xfId="52" applyNumberFormat="1" applyFont="1" applyFill="1" applyBorder="1" applyAlignment="1">
      <alignment horizontal="center"/>
      <protection/>
    </xf>
    <xf numFmtId="0" fontId="21" fillId="0" borderId="17" xfId="52" applyNumberFormat="1" applyFont="1" applyBorder="1">
      <alignment/>
      <protection/>
    </xf>
    <xf numFmtId="2" fontId="22" fillId="0" borderId="18" xfId="52" applyNumberFormat="1" applyFont="1" applyFill="1" applyBorder="1" applyAlignment="1">
      <alignment horizontal="center"/>
      <protection/>
    </xf>
    <xf numFmtId="2" fontId="22" fillId="20" borderId="19" xfId="52" applyNumberFormat="1" applyFont="1" applyFill="1" applyBorder="1" applyAlignment="1">
      <alignment horizontal="center"/>
      <protection/>
    </xf>
    <xf numFmtId="0" fontId="23" fillId="0" borderId="17" xfId="52" applyNumberFormat="1" applyFont="1" applyFill="1" applyBorder="1" applyAlignment="1">
      <alignment horizontal="center"/>
      <protection/>
    </xf>
    <xf numFmtId="0" fontId="21" fillId="0" borderId="17" xfId="52" applyNumberFormat="1" applyFont="1" applyFill="1" applyBorder="1" applyAlignment="1">
      <alignment horizontal="left"/>
      <protection/>
    </xf>
    <xf numFmtId="0" fontId="21" fillId="0" borderId="20" xfId="52" applyNumberFormat="1" applyFont="1" applyFill="1" applyBorder="1" applyAlignment="1">
      <alignment horizontal="left"/>
      <protection/>
    </xf>
    <xf numFmtId="2" fontId="24" fillId="0" borderId="21" xfId="52" applyNumberFormat="1" applyFont="1" applyFill="1" applyBorder="1" applyAlignment="1">
      <alignment horizontal="center"/>
      <protection/>
    </xf>
    <xf numFmtId="2" fontId="24" fillId="0" borderId="22" xfId="52" applyNumberFormat="1" applyFont="1" applyFill="1" applyBorder="1" applyAlignment="1">
      <alignment horizontal="center"/>
      <protection/>
    </xf>
    <xf numFmtId="2" fontId="24" fillId="0" borderId="20" xfId="52" applyNumberFormat="1" applyFont="1" applyFill="1" applyBorder="1" applyAlignment="1">
      <alignment horizontal="center"/>
      <protection/>
    </xf>
    <xf numFmtId="2" fontId="22" fillId="20" borderId="23" xfId="52" applyNumberFormat="1" applyFont="1" applyFill="1" applyBorder="1" applyAlignment="1">
      <alignment horizontal="center"/>
      <protection/>
    </xf>
    <xf numFmtId="0" fontId="25" fillId="0" borderId="24" xfId="52" applyNumberFormat="1" applyFont="1" applyFill="1" applyBorder="1" applyAlignment="1">
      <alignment horizontal="left" vertical="top" wrapText="1"/>
      <protection/>
    </xf>
    <xf numFmtId="2" fontId="24" fillId="20" borderId="25" xfId="52" applyNumberFormat="1" applyFont="1" applyFill="1" applyBorder="1" applyAlignment="1">
      <alignment horizontal="center"/>
      <protection/>
    </xf>
    <xf numFmtId="2" fontId="24" fillId="20" borderId="26" xfId="52" applyNumberFormat="1" applyFont="1" applyFill="1" applyBorder="1" applyAlignment="1">
      <alignment horizontal="center"/>
      <protection/>
    </xf>
    <xf numFmtId="2" fontId="22" fillId="20" borderId="27" xfId="52" applyNumberFormat="1" applyFont="1" applyFill="1" applyBorder="1" applyAlignment="1">
      <alignment horizontal="center"/>
      <protection/>
    </xf>
    <xf numFmtId="0" fontId="23" fillId="0" borderId="14" xfId="52" applyNumberFormat="1" applyFont="1" applyFill="1" applyBorder="1" applyAlignment="1">
      <alignment horizontal="center"/>
      <protection/>
    </xf>
    <xf numFmtId="2" fontId="22" fillId="0" borderId="15" xfId="61" applyNumberFormat="1" applyFont="1" applyFill="1" applyBorder="1" applyAlignment="1">
      <alignment horizontal="center"/>
    </xf>
    <xf numFmtId="2" fontId="24" fillId="20" borderId="16" xfId="52" applyNumberFormat="1" applyFont="1" applyFill="1" applyBorder="1" applyAlignment="1">
      <alignment horizontal="center"/>
      <protection/>
    </xf>
    <xf numFmtId="0" fontId="19" fillId="0" borderId="0" xfId="52" applyFont="1" applyFill="1">
      <alignment/>
      <protection/>
    </xf>
    <xf numFmtId="0" fontId="21" fillId="0" borderId="14" xfId="52" applyNumberFormat="1" applyFont="1" applyFill="1" applyBorder="1" applyAlignment="1">
      <alignment horizontal="left" vertical="top" wrapText="1"/>
      <protection/>
    </xf>
    <xf numFmtId="2" fontId="24" fillId="0" borderId="15" xfId="61" applyNumberFormat="1" applyFont="1" applyFill="1" applyBorder="1" applyAlignment="1">
      <alignment horizontal="center"/>
    </xf>
    <xf numFmtId="0" fontId="21" fillId="0" borderId="28" xfId="52" applyNumberFormat="1" applyFont="1" applyFill="1" applyBorder="1" applyAlignment="1">
      <alignment horizontal="left" vertical="top" wrapText="1"/>
      <protection/>
    </xf>
    <xf numFmtId="2" fontId="24" fillId="0" borderId="18" xfId="61" applyNumberFormat="1" applyFont="1" applyFill="1" applyBorder="1" applyAlignment="1">
      <alignment horizontal="center"/>
    </xf>
    <xf numFmtId="0" fontId="21" fillId="0" borderId="20" xfId="52" applyNumberFormat="1" applyFont="1" applyFill="1" applyBorder="1" applyAlignment="1">
      <alignment horizontal="left" vertical="top" wrapText="1"/>
      <protection/>
    </xf>
    <xf numFmtId="2" fontId="24" fillId="20" borderId="25" xfId="61" applyNumberFormat="1" applyFont="1" applyFill="1" applyBorder="1" applyAlignment="1">
      <alignment horizontal="center"/>
    </xf>
    <xf numFmtId="2" fontId="22" fillId="20" borderId="27" xfId="61" applyNumberFormat="1" applyFont="1" applyFill="1" applyBorder="1" applyAlignment="1">
      <alignment horizontal="center"/>
    </xf>
    <xf numFmtId="0" fontId="21" fillId="0" borderId="17" xfId="52" applyNumberFormat="1" applyFont="1" applyFill="1" applyBorder="1" applyAlignment="1">
      <alignment horizontal="left" vertical="top" wrapText="1"/>
      <protection/>
    </xf>
    <xf numFmtId="2" fontId="24" fillId="20" borderId="18" xfId="52" applyNumberFormat="1" applyFont="1" applyFill="1" applyBorder="1" applyAlignment="1">
      <alignment horizontal="center"/>
      <protection/>
    </xf>
    <xf numFmtId="2" fontId="22" fillId="0" borderId="18" xfId="61" applyNumberFormat="1" applyFont="1" applyFill="1" applyBorder="1" applyAlignment="1">
      <alignment horizontal="center"/>
    </xf>
    <xf numFmtId="2" fontId="22" fillId="0" borderId="29" xfId="61" applyNumberFormat="1" applyFont="1" applyFill="1" applyBorder="1" applyAlignment="1">
      <alignment horizontal="center"/>
    </xf>
    <xf numFmtId="2" fontId="24" fillId="0" borderId="29" xfId="61" applyNumberFormat="1" applyFont="1" applyFill="1" applyBorder="1" applyAlignment="1">
      <alignment horizontal="center"/>
    </xf>
    <xf numFmtId="0" fontId="25" fillId="0" borderId="24" xfId="52" applyNumberFormat="1" applyFont="1" applyFill="1" applyBorder="1" applyAlignment="1">
      <alignment vertical="top" wrapText="1"/>
      <protection/>
    </xf>
    <xf numFmtId="2" fontId="22" fillId="20" borderId="25" xfId="61" applyNumberFormat="1" applyFont="1" applyFill="1" applyBorder="1" applyAlignment="1">
      <alignment horizontal="center"/>
    </xf>
    <xf numFmtId="2" fontId="24" fillId="20" borderId="19" xfId="52" applyNumberFormat="1" applyFont="1" applyFill="1" applyBorder="1" applyAlignment="1">
      <alignment horizontal="center"/>
      <protection/>
    </xf>
    <xf numFmtId="2" fontId="24" fillId="0" borderId="30" xfId="61" applyNumberFormat="1" applyFont="1" applyFill="1" applyBorder="1" applyAlignment="1">
      <alignment horizontal="center"/>
    </xf>
    <xf numFmtId="2" fontId="24" fillId="0" borderId="14" xfId="61" applyNumberFormat="1" applyFont="1" applyFill="1" applyBorder="1" applyAlignment="1">
      <alignment horizontal="center"/>
    </xf>
    <xf numFmtId="2" fontId="24" fillId="0" borderId="31" xfId="52" applyNumberFormat="1" applyFont="1" applyFill="1" applyBorder="1" applyAlignment="1">
      <alignment horizontal="center"/>
      <protection/>
    </xf>
    <xf numFmtId="2" fontId="24" fillId="0" borderId="18" xfId="52" applyNumberFormat="1" applyFont="1" applyFill="1" applyBorder="1" applyAlignment="1">
      <alignment horizontal="center"/>
      <protection/>
    </xf>
    <xf numFmtId="2" fontId="24" fillId="0" borderId="18" xfId="52" applyNumberFormat="1" applyFont="1" applyBorder="1" applyAlignment="1">
      <alignment horizontal="center"/>
      <protection/>
    </xf>
    <xf numFmtId="2" fontId="24" fillId="0" borderId="17" xfId="52" applyNumberFormat="1" applyFont="1" applyBorder="1" applyAlignment="1">
      <alignment horizontal="center"/>
      <protection/>
    </xf>
    <xf numFmtId="2" fontId="24" fillId="0" borderId="15" xfId="52" applyNumberFormat="1" applyFont="1" applyFill="1" applyBorder="1" applyAlignment="1">
      <alignment horizontal="center"/>
      <protection/>
    </xf>
    <xf numFmtId="2" fontId="24" fillId="0" borderId="15" xfId="52" applyNumberFormat="1" applyFont="1" applyBorder="1" applyAlignment="1">
      <alignment horizontal="center"/>
      <protection/>
    </xf>
    <xf numFmtId="2" fontId="24" fillId="0" borderId="14" xfId="52" applyNumberFormat="1" applyFont="1" applyBorder="1" applyAlignment="1">
      <alignment horizontal="center"/>
      <protection/>
    </xf>
    <xf numFmtId="0" fontId="21" fillId="0" borderId="17" xfId="52" applyNumberFormat="1" applyFont="1" applyFill="1" applyBorder="1" applyAlignment="1">
      <alignment vertical="top" wrapText="1"/>
      <protection/>
    </xf>
    <xf numFmtId="2" fontId="24" fillId="0" borderId="28" xfId="61" applyNumberFormat="1" applyFont="1" applyFill="1" applyBorder="1" applyAlignment="1">
      <alignment horizontal="center"/>
    </xf>
    <xf numFmtId="2" fontId="24" fillId="20" borderId="32" xfId="52" applyNumberFormat="1" applyFont="1" applyFill="1" applyBorder="1" applyAlignment="1">
      <alignment horizontal="center"/>
      <protection/>
    </xf>
    <xf numFmtId="0" fontId="24" fillId="0" borderId="20" xfId="52" applyNumberFormat="1" applyFont="1" applyFill="1" applyBorder="1" applyAlignment="1">
      <alignment vertical="top" wrapText="1"/>
      <protection/>
    </xf>
    <xf numFmtId="2" fontId="24" fillId="20" borderId="33" xfId="61" applyNumberFormat="1" applyFont="1" applyFill="1" applyBorder="1" applyAlignment="1">
      <alignment horizontal="center"/>
    </xf>
    <xf numFmtId="2" fontId="24" fillId="20" borderId="26" xfId="61" applyNumberFormat="1" applyFont="1" applyFill="1" applyBorder="1" applyAlignment="1">
      <alignment horizontal="center"/>
    </xf>
    <xf numFmtId="2" fontId="24" fillId="0" borderId="18" xfId="61" applyNumberFormat="1" applyFont="1" applyFill="1" applyBorder="1" applyAlignment="1" applyProtection="1">
      <alignment horizontal="center"/>
      <protection locked="0"/>
    </xf>
    <xf numFmtId="0" fontId="21" fillId="0" borderId="18" xfId="52" applyNumberFormat="1" applyFont="1" applyFill="1" applyBorder="1" applyAlignment="1">
      <alignment vertical="top" wrapText="1"/>
      <protection/>
    </xf>
    <xf numFmtId="0" fontId="21" fillId="0" borderId="20" xfId="52" applyNumberFormat="1" applyFont="1" applyFill="1" applyBorder="1" applyAlignment="1">
      <alignment vertical="top" wrapText="1"/>
      <protection/>
    </xf>
    <xf numFmtId="2" fontId="24" fillId="0" borderId="22" xfId="61" applyNumberFormat="1" applyFont="1" applyFill="1" applyBorder="1" applyAlignment="1">
      <alignment horizontal="center"/>
    </xf>
    <xf numFmtId="0" fontId="25" fillId="0" borderId="27" xfId="52" applyNumberFormat="1" applyFont="1" applyFill="1" applyBorder="1" applyAlignment="1">
      <alignment vertical="top" wrapText="1"/>
      <protection/>
    </xf>
    <xf numFmtId="2" fontId="24" fillId="20" borderId="27" xfId="61" applyNumberFormat="1" applyFont="1" applyFill="1" applyBorder="1" applyAlignment="1">
      <alignment horizontal="center"/>
    </xf>
    <xf numFmtId="0" fontId="25" fillId="0" borderId="34" xfId="52" applyNumberFormat="1" applyFont="1" applyFill="1" applyBorder="1" applyAlignment="1">
      <alignment vertical="top" wrapText="1"/>
      <protection/>
    </xf>
    <xf numFmtId="1" fontId="24" fillId="20" borderId="25" xfId="61" applyNumberFormat="1" applyFont="1" applyFill="1" applyBorder="1" applyAlignment="1">
      <alignment horizontal="center"/>
    </xf>
    <xf numFmtId="1" fontId="24" fillId="20" borderId="27" xfId="61" applyNumberFormat="1" applyFont="1" applyFill="1" applyBorder="1" applyAlignment="1">
      <alignment horizontal="center"/>
    </xf>
    <xf numFmtId="0" fontId="25" fillId="0" borderId="24" xfId="52" applyNumberFormat="1" applyFont="1" applyFill="1" applyBorder="1">
      <alignment/>
      <protection/>
    </xf>
    <xf numFmtId="0" fontId="22" fillId="0" borderId="24" xfId="52" applyNumberFormat="1" applyFont="1" applyFill="1" applyBorder="1" applyAlignment="1">
      <alignment wrapText="1"/>
      <protection/>
    </xf>
    <xf numFmtId="0" fontId="26" fillId="0" borderId="24" xfId="52" applyNumberFormat="1" applyFont="1" applyFill="1" applyBorder="1" applyAlignment="1">
      <alignment wrapText="1"/>
      <protection/>
    </xf>
    <xf numFmtId="1" fontId="24" fillId="22" borderId="25" xfId="61" applyNumberFormat="1" applyFont="1" applyFill="1" applyBorder="1" applyAlignment="1">
      <alignment horizontal="center"/>
    </xf>
    <xf numFmtId="1" fontId="24" fillId="20" borderId="33" xfId="52" applyNumberFormat="1" applyFont="1" applyFill="1" applyBorder="1" applyAlignment="1">
      <alignment horizontal="center"/>
      <protection/>
    </xf>
    <xf numFmtId="1" fontId="24" fillId="20" borderId="25" xfId="52" applyNumberFormat="1" applyFont="1" applyFill="1" applyBorder="1" applyAlignment="1">
      <alignment horizontal="center"/>
      <protection/>
    </xf>
    <xf numFmtId="1" fontId="24" fillId="20" borderId="26" xfId="52" applyNumberFormat="1" applyFont="1" applyFill="1" applyBorder="1" applyAlignment="1">
      <alignment horizontal="center"/>
      <protection/>
    </xf>
    <xf numFmtId="0" fontId="25" fillId="0" borderId="24" xfId="52" applyNumberFormat="1" applyFont="1" applyFill="1" applyBorder="1" applyAlignment="1">
      <alignment wrapText="1"/>
      <protection/>
    </xf>
    <xf numFmtId="1" fontId="24" fillId="20" borderId="35" xfId="61" applyNumberFormat="1" applyFont="1" applyFill="1" applyBorder="1" applyAlignment="1">
      <alignment horizontal="center"/>
    </xf>
    <xf numFmtId="1" fontId="24" fillId="20" borderId="33" xfId="61" applyNumberFormat="1" applyFont="1" applyFill="1" applyBorder="1" applyAlignment="1">
      <alignment horizontal="center"/>
    </xf>
    <xf numFmtId="1" fontId="24" fillId="20" borderId="36" xfId="61" applyNumberFormat="1" applyFont="1" applyFill="1" applyBorder="1" applyAlignment="1">
      <alignment horizontal="center"/>
    </xf>
    <xf numFmtId="4" fontId="19" fillId="0" borderId="0" xfId="52" applyNumberFormat="1" applyFont="1">
      <alignment/>
      <protection/>
    </xf>
    <xf numFmtId="1" fontId="19" fillId="0" borderId="0" xfId="61" applyNumberFormat="1" applyFont="1" applyFill="1" applyBorder="1" applyAlignment="1">
      <alignment horizontal="center"/>
    </xf>
    <xf numFmtId="2" fontId="22" fillId="24" borderId="15" xfId="61" applyNumberFormat="1" applyFont="1" applyFill="1" applyBorder="1" applyAlignment="1">
      <alignment horizontal="center"/>
    </xf>
    <xf numFmtId="2" fontId="22" fillId="24" borderId="15" xfId="52" applyNumberFormat="1" applyFont="1" applyFill="1" applyBorder="1" applyAlignment="1">
      <alignment horizontal="center"/>
      <protection/>
    </xf>
    <xf numFmtId="2" fontId="30" fillId="20" borderId="25" xfId="61" applyNumberFormat="1" applyFont="1" applyFill="1" applyBorder="1" applyAlignment="1">
      <alignment horizontal="center"/>
    </xf>
    <xf numFmtId="2" fontId="31" fillId="0" borderId="15" xfId="61" applyNumberFormat="1" applyFont="1" applyFill="1" applyBorder="1" applyAlignment="1">
      <alignment horizontal="center"/>
    </xf>
    <xf numFmtId="2" fontId="31" fillId="0" borderId="29" xfId="61" applyNumberFormat="1" applyFont="1" applyFill="1" applyBorder="1" applyAlignment="1">
      <alignment horizontal="center"/>
    </xf>
    <xf numFmtId="2" fontId="31" fillId="0" borderId="18" xfId="61" applyNumberFormat="1" applyFont="1" applyFill="1" applyBorder="1" applyAlignment="1">
      <alignment horizontal="center"/>
    </xf>
    <xf numFmtId="2" fontId="31" fillId="0" borderId="18" xfId="52" applyNumberFormat="1" applyFont="1" applyFill="1" applyBorder="1" applyAlignment="1">
      <alignment horizontal="center"/>
      <protection/>
    </xf>
    <xf numFmtId="2" fontId="22" fillId="0" borderId="15" xfId="61" applyNumberFormat="1" applyFont="1" applyFill="1" applyBorder="1" applyAlignment="1">
      <alignment horizontal="center"/>
    </xf>
    <xf numFmtId="2" fontId="31" fillId="0" borderId="30" xfId="52" applyNumberFormat="1" applyFont="1" applyFill="1" applyBorder="1" applyAlignment="1">
      <alignment horizontal="center"/>
      <protection/>
    </xf>
    <xf numFmtId="2" fontId="31" fillId="0" borderId="15" xfId="52" applyNumberFormat="1" applyFont="1" applyFill="1" applyBorder="1" applyAlignment="1">
      <alignment horizontal="center"/>
      <protection/>
    </xf>
    <xf numFmtId="2" fontId="19" fillId="0" borderId="0" xfId="52" applyNumberFormat="1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7">
      <selection activeCell="B51" sqref="B51"/>
    </sheetView>
  </sheetViews>
  <sheetFormatPr defaultColWidth="9.140625" defaultRowHeight="15"/>
  <cols>
    <col min="1" max="1" width="68.8515625" style="5" customWidth="1"/>
    <col min="2" max="2" width="11.8515625" style="5" bestFit="1" customWidth="1"/>
    <col min="3" max="3" width="9.57421875" style="5" bestFit="1" customWidth="1"/>
    <col min="4" max="5" width="7.28125" style="5" bestFit="1" customWidth="1"/>
    <col min="6" max="6" width="9.57421875" style="5" bestFit="1" customWidth="1"/>
    <col min="7" max="13" width="7.28125" style="5" bestFit="1" customWidth="1"/>
    <col min="14" max="14" width="8.421875" style="5" bestFit="1" customWidth="1"/>
    <col min="15" max="16384" width="9.140625" style="5" customWidth="1"/>
  </cols>
  <sheetData>
    <row r="1" spans="1:7" ht="15.75" customHeight="1">
      <c r="A1" s="1" t="s">
        <v>0</v>
      </c>
      <c r="B1" s="2"/>
      <c r="C1" s="2"/>
      <c r="D1" s="2"/>
      <c r="E1" s="3"/>
      <c r="F1" s="2"/>
      <c r="G1" s="4"/>
    </row>
    <row r="2" spans="1:7" ht="19.5">
      <c r="A2" s="1" t="s">
        <v>1</v>
      </c>
      <c r="B2" s="6"/>
      <c r="C2" s="7"/>
      <c r="D2" s="3"/>
      <c r="E2" s="3"/>
      <c r="F2" s="7"/>
      <c r="G2" s="4"/>
    </row>
    <row r="3" spans="1:7" ht="15.75" thickBot="1">
      <c r="A3" s="8"/>
      <c r="B3" s="6"/>
      <c r="C3" s="7"/>
      <c r="D3" s="3"/>
      <c r="E3" s="3"/>
      <c r="F3" s="7"/>
      <c r="G3" s="4"/>
    </row>
    <row r="4" spans="1:14" ht="15">
      <c r="A4" s="9" t="s">
        <v>2</v>
      </c>
      <c r="B4" s="10">
        <v>40422</v>
      </c>
      <c r="C4" s="10">
        <v>40452</v>
      </c>
      <c r="D4" s="10">
        <v>40483</v>
      </c>
      <c r="E4" s="10">
        <v>40513</v>
      </c>
      <c r="F4" s="10">
        <v>40544</v>
      </c>
      <c r="G4" s="10">
        <v>40575</v>
      </c>
      <c r="H4" s="10">
        <v>40603</v>
      </c>
      <c r="I4" s="10">
        <v>40634</v>
      </c>
      <c r="J4" s="10">
        <v>40664</v>
      </c>
      <c r="K4" s="10">
        <v>40695</v>
      </c>
      <c r="L4" s="10">
        <v>40725</v>
      </c>
      <c r="M4" s="10">
        <v>40756</v>
      </c>
      <c r="N4" s="11" t="s">
        <v>3</v>
      </c>
    </row>
    <row r="5" spans="1:14" ht="13.5" thickBot="1">
      <c r="A5" s="12"/>
      <c r="B5" s="13" t="s">
        <v>4</v>
      </c>
      <c r="C5" s="13" t="s">
        <v>4</v>
      </c>
      <c r="D5" s="13" t="s">
        <v>4</v>
      </c>
      <c r="E5" s="13" t="s">
        <v>4</v>
      </c>
      <c r="F5" s="13" t="s">
        <v>4</v>
      </c>
      <c r="G5" s="13" t="s">
        <v>4</v>
      </c>
      <c r="H5" s="13" t="s">
        <v>4</v>
      </c>
      <c r="I5" s="13" t="s">
        <v>4</v>
      </c>
      <c r="J5" s="13" t="s">
        <v>4</v>
      </c>
      <c r="K5" s="13" t="s">
        <v>4</v>
      </c>
      <c r="L5" s="13" t="s">
        <v>4</v>
      </c>
      <c r="M5" s="13" t="s">
        <v>4</v>
      </c>
      <c r="N5" s="13" t="s">
        <v>4</v>
      </c>
    </row>
    <row r="6" spans="1:14" ht="15.75">
      <c r="A6" s="14" t="s">
        <v>5</v>
      </c>
      <c r="B6" s="15">
        <v>339</v>
      </c>
      <c r="C6" s="15">
        <v>339</v>
      </c>
      <c r="D6" s="15">
        <v>339</v>
      </c>
      <c r="E6" s="15">
        <v>339</v>
      </c>
      <c r="F6" s="15">
        <v>339</v>
      </c>
      <c r="G6" s="15">
        <v>339</v>
      </c>
      <c r="H6" s="15">
        <v>339</v>
      </c>
      <c r="I6" s="15">
        <v>339</v>
      </c>
      <c r="J6" s="15">
        <v>339</v>
      </c>
      <c r="K6" s="15">
        <v>339</v>
      </c>
      <c r="L6" s="15">
        <v>339</v>
      </c>
      <c r="M6" s="15">
        <v>339</v>
      </c>
      <c r="N6" s="16"/>
    </row>
    <row r="7" spans="1:14" ht="15.75">
      <c r="A7" s="17" t="s">
        <v>6</v>
      </c>
      <c r="B7" s="18">
        <v>1.6</v>
      </c>
      <c r="C7" s="18">
        <v>1.6</v>
      </c>
      <c r="D7" s="18">
        <v>1.6</v>
      </c>
      <c r="E7" s="18">
        <v>1.6</v>
      </c>
      <c r="F7" s="18">
        <v>1.6</v>
      </c>
      <c r="G7" s="18">
        <v>1.6</v>
      </c>
      <c r="H7" s="18">
        <v>1.6</v>
      </c>
      <c r="I7" s="18">
        <v>1.6</v>
      </c>
      <c r="J7" s="18">
        <v>1.6</v>
      </c>
      <c r="K7" s="18">
        <v>0</v>
      </c>
      <c r="L7" s="18">
        <v>0</v>
      </c>
      <c r="M7" s="18">
        <v>0</v>
      </c>
      <c r="N7" s="19"/>
    </row>
    <row r="8" spans="1:14" ht="15.75">
      <c r="A8" s="20" t="s">
        <v>7</v>
      </c>
      <c r="B8" s="93">
        <v>1063.92</v>
      </c>
      <c r="C8" s="93">
        <v>497.4</v>
      </c>
      <c r="D8" s="93">
        <v>577.514</v>
      </c>
      <c r="E8" s="93">
        <v>502.85</v>
      </c>
      <c r="F8" s="93">
        <v>445.5</v>
      </c>
      <c r="G8" s="18">
        <f aca="true" t="shared" si="0" ref="G8:M8">G6*G7</f>
        <v>542.4</v>
      </c>
      <c r="H8" s="18">
        <f t="shared" si="0"/>
        <v>542.4</v>
      </c>
      <c r="I8" s="18">
        <f t="shared" si="0"/>
        <v>542.4</v>
      </c>
      <c r="J8" s="18">
        <f t="shared" si="0"/>
        <v>542.4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9">
        <f>SUM(B8:M8)</f>
        <v>5256.784</v>
      </c>
    </row>
    <row r="9" spans="1:14" ht="15.75">
      <c r="A9" s="21" t="s">
        <v>8</v>
      </c>
      <c r="B9" s="18">
        <v>0</v>
      </c>
      <c r="C9" s="18">
        <v>0</v>
      </c>
      <c r="D9" s="18">
        <v>0</v>
      </c>
      <c r="E9" s="18">
        <v>0</v>
      </c>
      <c r="F9" s="93">
        <v>544</v>
      </c>
      <c r="G9" s="18">
        <v>0</v>
      </c>
      <c r="H9" s="18">
        <v>0</v>
      </c>
      <c r="I9" s="18">
        <v>0</v>
      </c>
      <c r="J9" s="18">
        <v>375</v>
      </c>
      <c r="K9" s="18">
        <v>0</v>
      </c>
      <c r="L9" s="18">
        <v>0</v>
      </c>
      <c r="M9" s="18">
        <v>0</v>
      </c>
      <c r="N9" s="19">
        <f>SUM(B9:M9)</f>
        <v>919</v>
      </c>
    </row>
    <row r="10" spans="1:14" ht="16.5" thickBot="1">
      <c r="A10" s="22" t="s">
        <v>9</v>
      </c>
      <c r="B10" s="1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6">
        <f>SUM(B10:M10)</f>
        <v>0</v>
      </c>
    </row>
    <row r="11" spans="1:14" ht="19.5" thickBot="1">
      <c r="A11" s="27" t="s">
        <v>10</v>
      </c>
      <c r="B11" s="28">
        <f>SUM(B8:B10)</f>
        <v>1063.92</v>
      </c>
      <c r="C11" s="28">
        <f aca="true" t="shared" si="1" ref="C11:M11">SUM(C8:C10)</f>
        <v>497.4</v>
      </c>
      <c r="D11" s="28">
        <f t="shared" si="1"/>
        <v>577.514</v>
      </c>
      <c r="E11" s="28">
        <f t="shared" si="1"/>
        <v>502.85</v>
      </c>
      <c r="F11" s="28">
        <f t="shared" si="1"/>
        <v>989.5</v>
      </c>
      <c r="G11" s="28">
        <f t="shared" si="1"/>
        <v>542.4</v>
      </c>
      <c r="H11" s="28">
        <f t="shared" si="1"/>
        <v>542.4</v>
      </c>
      <c r="I11" s="28">
        <f t="shared" si="1"/>
        <v>542.4</v>
      </c>
      <c r="J11" s="28">
        <f t="shared" si="1"/>
        <v>917.4</v>
      </c>
      <c r="K11" s="28">
        <f t="shared" si="1"/>
        <v>0</v>
      </c>
      <c r="L11" s="28">
        <f t="shared" si="1"/>
        <v>0</v>
      </c>
      <c r="M11" s="29">
        <f t="shared" si="1"/>
        <v>0</v>
      </c>
      <c r="N11" s="30">
        <f>SUM(N8:N10)</f>
        <v>6175.784</v>
      </c>
    </row>
    <row r="12" spans="1:14" s="34" customFormat="1" ht="15.75">
      <c r="A12" s="31" t="s">
        <v>11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>
        <f>SUM(B12:M12)</f>
        <v>0</v>
      </c>
    </row>
    <row r="13" spans="1:14" ht="15.75">
      <c r="A13" s="35" t="s">
        <v>12</v>
      </c>
      <c r="B13" s="90">
        <v>328.43</v>
      </c>
      <c r="C13" s="90">
        <v>347.34</v>
      </c>
      <c r="D13" s="90">
        <v>341.79</v>
      </c>
      <c r="E13" s="90">
        <v>285.79</v>
      </c>
      <c r="F13" s="90">
        <v>360.45</v>
      </c>
      <c r="G13" s="36">
        <v>294</v>
      </c>
      <c r="H13" s="36">
        <v>294</v>
      </c>
      <c r="I13" s="36">
        <v>294</v>
      </c>
      <c r="J13" s="36">
        <v>294</v>
      </c>
      <c r="K13" s="36">
        <v>294</v>
      </c>
      <c r="L13" s="36">
        <v>294</v>
      </c>
      <c r="M13" s="36">
        <v>294</v>
      </c>
      <c r="N13" s="33">
        <f>SUM(B13:M13)</f>
        <v>3721.8</v>
      </c>
    </row>
    <row r="14" spans="1:14" ht="15.75">
      <c r="A14" s="37" t="s">
        <v>13</v>
      </c>
      <c r="B14" s="92">
        <f>B17*0.13</f>
        <v>49.07574712643679</v>
      </c>
      <c r="C14" s="92">
        <f>C17*0.13</f>
        <v>51.90137931034483</v>
      </c>
      <c r="D14" s="92">
        <f>D17*0.13</f>
        <v>51.072068965517246</v>
      </c>
      <c r="E14" s="92">
        <f aca="true" t="shared" si="2" ref="E14:M14">E13*0.13</f>
        <v>37.1527</v>
      </c>
      <c r="F14" s="92">
        <f t="shared" si="2"/>
        <v>46.8585</v>
      </c>
      <c r="G14" s="38">
        <f t="shared" si="2"/>
        <v>38.22</v>
      </c>
      <c r="H14" s="38">
        <f t="shared" si="2"/>
        <v>38.22</v>
      </c>
      <c r="I14" s="38">
        <f t="shared" si="2"/>
        <v>38.22</v>
      </c>
      <c r="J14" s="38">
        <f t="shared" si="2"/>
        <v>38.22</v>
      </c>
      <c r="K14" s="38">
        <f t="shared" si="2"/>
        <v>38.22</v>
      </c>
      <c r="L14" s="38">
        <f t="shared" si="2"/>
        <v>38.22</v>
      </c>
      <c r="M14" s="38">
        <f t="shared" si="2"/>
        <v>38.22</v>
      </c>
      <c r="N14" s="33">
        <f>SUM(B14:M14)</f>
        <v>503.600395402299</v>
      </c>
    </row>
    <row r="15" spans="1:14" ht="15.75">
      <c r="A15" s="37" t="s">
        <v>14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3">
        <f>SUM(B15:M15)</f>
        <v>0</v>
      </c>
    </row>
    <row r="16" spans="1:14" ht="16.5" thickBot="1">
      <c r="A16" s="39" t="s">
        <v>15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3">
        <f>SUM(B16:M16)</f>
        <v>0</v>
      </c>
    </row>
    <row r="17" spans="1:14" ht="19.5" thickBot="1">
      <c r="A17" s="27" t="s">
        <v>16</v>
      </c>
      <c r="B17" s="89">
        <f>B13/0.87</f>
        <v>377.5057471264368</v>
      </c>
      <c r="C17" s="89">
        <f>C13/0.87</f>
        <v>399.2413793103448</v>
      </c>
      <c r="D17" s="89">
        <f>D13/0.87</f>
        <v>392.86206896551727</v>
      </c>
      <c r="E17" s="89">
        <f>E13/0.87</f>
        <v>328.49425287356325</v>
      </c>
      <c r="F17" s="89">
        <f>F13/0.87</f>
        <v>414.3103448275862</v>
      </c>
      <c r="G17" s="40">
        <f aca="true" t="shared" si="3" ref="G17:M17">SUM(G12:G16)</f>
        <v>332.22</v>
      </c>
      <c r="H17" s="40">
        <f t="shared" si="3"/>
        <v>332.22</v>
      </c>
      <c r="I17" s="40">
        <f t="shared" si="3"/>
        <v>332.22</v>
      </c>
      <c r="J17" s="40">
        <f t="shared" si="3"/>
        <v>332.22</v>
      </c>
      <c r="K17" s="40">
        <f t="shared" si="3"/>
        <v>332.22</v>
      </c>
      <c r="L17" s="40">
        <f t="shared" si="3"/>
        <v>332.22</v>
      </c>
      <c r="M17" s="40">
        <f t="shared" si="3"/>
        <v>332.22</v>
      </c>
      <c r="N17" s="41">
        <f>SUM(N12:N16)</f>
        <v>4225.400395402299</v>
      </c>
    </row>
    <row r="18" spans="1:14" ht="15.75">
      <c r="A18" s="35" t="s">
        <v>17</v>
      </c>
      <c r="B18" s="36">
        <v>0</v>
      </c>
      <c r="C18" s="90">
        <v>24.64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2">
        <v>10.5</v>
      </c>
      <c r="J18" s="36">
        <v>0</v>
      </c>
      <c r="K18" s="36">
        <v>0</v>
      </c>
      <c r="L18" s="36">
        <v>0</v>
      </c>
      <c r="M18" s="36">
        <v>0</v>
      </c>
      <c r="N18" s="33">
        <f aca="true" t="shared" si="4" ref="N18:N24">SUM(B18:M18)</f>
        <v>35.14</v>
      </c>
    </row>
    <row r="19" spans="1:14" ht="15.75">
      <c r="A19" s="42" t="s">
        <v>18</v>
      </c>
      <c r="B19" s="90">
        <v>5.7</v>
      </c>
      <c r="C19" s="90">
        <f>2.706+13.98309+2.49385</f>
        <v>19.182940000000002</v>
      </c>
      <c r="D19" s="90">
        <v>5.58901</v>
      </c>
      <c r="E19" s="36">
        <v>0</v>
      </c>
      <c r="F19" s="90">
        <v>0.85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3">
        <f t="shared" si="4"/>
        <v>31.32195</v>
      </c>
    </row>
    <row r="20" spans="1:14" ht="15.75">
      <c r="A20" s="35" t="s">
        <v>19</v>
      </c>
      <c r="B20" s="90">
        <v>237.006</v>
      </c>
      <c r="C20" s="90">
        <v>87.917</v>
      </c>
      <c r="D20" s="90">
        <v>13.84</v>
      </c>
      <c r="E20" s="32">
        <v>0</v>
      </c>
      <c r="F20" s="90">
        <v>42.79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3">
        <f t="shared" si="4"/>
        <v>381.553</v>
      </c>
    </row>
    <row r="21" spans="1:14" ht="15.75">
      <c r="A21" s="35" t="s">
        <v>20</v>
      </c>
      <c r="B21" s="90">
        <v>4</v>
      </c>
      <c r="C21" s="90">
        <v>25.7504</v>
      </c>
      <c r="D21" s="32">
        <v>0</v>
      </c>
      <c r="E21" s="32">
        <v>0</v>
      </c>
      <c r="F21" s="32">
        <v>0</v>
      </c>
      <c r="G21" s="32">
        <v>25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3">
        <f t="shared" si="4"/>
        <v>54.7504</v>
      </c>
    </row>
    <row r="22" spans="1:14" ht="15.75">
      <c r="A22" s="35" t="s">
        <v>21</v>
      </c>
      <c r="B22" s="44">
        <v>0</v>
      </c>
      <c r="C22" s="44">
        <v>0</v>
      </c>
      <c r="D22" s="92">
        <v>7.58492</v>
      </c>
      <c r="E22" s="92">
        <v>4.4996</v>
      </c>
      <c r="F22" s="92">
        <v>4.4996</v>
      </c>
      <c r="G22" s="44">
        <v>4.4</v>
      </c>
      <c r="H22" s="44">
        <v>4.4</v>
      </c>
      <c r="I22" s="44">
        <v>4.4</v>
      </c>
      <c r="J22" s="44">
        <v>4.4</v>
      </c>
      <c r="K22" s="44">
        <v>4.4</v>
      </c>
      <c r="L22" s="44">
        <v>4.4</v>
      </c>
      <c r="M22" s="44">
        <v>4.4</v>
      </c>
      <c r="N22" s="43">
        <f t="shared" si="4"/>
        <v>47.384119999999996</v>
      </c>
    </row>
    <row r="23" spans="1:14" ht="15.75">
      <c r="A23" s="35" t="s">
        <v>22</v>
      </c>
      <c r="B23" s="90">
        <v>5.693</v>
      </c>
      <c r="C23" s="90">
        <v>14.13496</v>
      </c>
      <c r="D23" s="32">
        <v>0</v>
      </c>
      <c r="E23" s="90">
        <v>9.2189</v>
      </c>
      <c r="F23" s="90">
        <v>7.24992</v>
      </c>
      <c r="G23" s="32">
        <v>5</v>
      </c>
      <c r="H23" s="32">
        <v>0</v>
      </c>
      <c r="I23" s="32">
        <v>0</v>
      </c>
      <c r="J23" s="32">
        <v>0</v>
      </c>
      <c r="K23" s="36">
        <v>0</v>
      </c>
      <c r="L23" s="36">
        <v>0</v>
      </c>
      <c r="M23" s="36">
        <v>0</v>
      </c>
      <c r="N23" s="33">
        <f t="shared" si="4"/>
        <v>41.29678</v>
      </c>
    </row>
    <row r="24" spans="1:14" ht="16.5" thickBot="1">
      <c r="A24" s="37" t="s">
        <v>23</v>
      </c>
      <c r="B24" s="91">
        <v>3.33</v>
      </c>
      <c r="C24" s="91">
        <v>4.03</v>
      </c>
      <c r="D24" s="91">
        <v>4.03</v>
      </c>
      <c r="E24" s="91">
        <v>11.39</v>
      </c>
      <c r="F24" s="91">
        <v>5.83</v>
      </c>
      <c r="G24" s="45">
        <v>13</v>
      </c>
      <c r="H24" s="45">
        <v>12</v>
      </c>
      <c r="I24" s="45">
        <v>13</v>
      </c>
      <c r="J24" s="45">
        <v>12</v>
      </c>
      <c r="K24" s="46">
        <v>0</v>
      </c>
      <c r="L24" s="46">
        <v>0</v>
      </c>
      <c r="M24" s="46">
        <v>0</v>
      </c>
      <c r="N24" s="33">
        <f t="shared" si="4"/>
        <v>78.61</v>
      </c>
    </row>
    <row r="25" spans="1:14" ht="19.5" thickBot="1">
      <c r="A25" s="47" t="s">
        <v>24</v>
      </c>
      <c r="B25" s="40">
        <f>SUM(B18:B24)</f>
        <v>255.729</v>
      </c>
      <c r="C25" s="40">
        <f>SUM(C18:C24)</f>
        <v>175.6553</v>
      </c>
      <c r="D25" s="40">
        <f aca="true" t="shared" si="5" ref="D25:N25">SUM(D18:D24)</f>
        <v>31.04393</v>
      </c>
      <c r="E25" s="40">
        <f t="shared" si="5"/>
        <v>25.1085</v>
      </c>
      <c r="F25" s="40">
        <f t="shared" si="5"/>
        <v>61.21952</v>
      </c>
      <c r="G25" s="40">
        <f t="shared" si="5"/>
        <v>47.4</v>
      </c>
      <c r="H25" s="40">
        <f t="shared" si="5"/>
        <v>16.4</v>
      </c>
      <c r="I25" s="40">
        <f t="shared" si="5"/>
        <v>27.9</v>
      </c>
      <c r="J25" s="40">
        <f t="shared" si="5"/>
        <v>16.4</v>
      </c>
      <c r="K25" s="40">
        <f t="shared" si="5"/>
        <v>4.4</v>
      </c>
      <c r="L25" s="40">
        <f t="shared" si="5"/>
        <v>4.4</v>
      </c>
      <c r="M25" s="40">
        <f t="shared" si="5"/>
        <v>4.4</v>
      </c>
      <c r="N25" s="48">
        <f t="shared" si="5"/>
        <v>670.0562500000001</v>
      </c>
    </row>
    <row r="26" spans="1:14" ht="15.75">
      <c r="A26" s="35" t="s">
        <v>25</v>
      </c>
      <c r="B26" s="90">
        <v>41.075</v>
      </c>
      <c r="C26" s="90">
        <v>13.09665</v>
      </c>
      <c r="D26" s="32">
        <v>0</v>
      </c>
      <c r="E26" s="90">
        <v>2.5</v>
      </c>
      <c r="F26" s="90">
        <v>2.5</v>
      </c>
      <c r="G26" s="32">
        <v>1.4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49">
        <f aca="true" t="shared" si="6" ref="N26:N31">SUM(B26:M26)</f>
        <v>60.57165</v>
      </c>
    </row>
    <row r="27" spans="1:14" ht="15.75">
      <c r="A27" s="42" t="s">
        <v>26</v>
      </c>
      <c r="B27" s="36">
        <v>0</v>
      </c>
      <c r="C27" s="36">
        <v>0</v>
      </c>
      <c r="D27" s="36">
        <v>0</v>
      </c>
      <c r="E27" s="36">
        <v>0</v>
      </c>
      <c r="F27" s="94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9">
        <f t="shared" si="6"/>
        <v>0</v>
      </c>
    </row>
    <row r="28" spans="1:14" ht="15.75">
      <c r="A28" s="42" t="s">
        <v>27</v>
      </c>
      <c r="B28" s="36">
        <v>0</v>
      </c>
      <c r="C28" s="50">
        <v>0</v>
      </c>
      <c r="D28" s="36">
        <v>0</v>
      </c>
      <c r="E28" s="36">
        <v>0</v>
      </c>
      <c r="F28" s="36">
        <v>0</v>
      </c>
      <c r="G28" s="87">
        <v>35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51">
        <v>0</v>
      </c>
      <c r="N28" s="49">
        <f t="shared" si="6"/>
        <v>35</v>
      </c>
    </row>
    <row r="29" spans="1:14" ht="15.75">
      <c r="A29" s="42" t="s">
        <v>28</v>
      </c>
      <c r="B29" s="36">
        <v>0</v>
      </c>
      <c r="C29" s="52">
        <v>0</v>
      </c>
      <c r="D29" s="44">
        <v>0</v>
      </c>
      <c r="E29" s="93">
        <v>65</v>
      </c>
      <c r="F29" s="44">
        <v>0</v>
      </c>
      <c r="G29" s="53">
        <v>0</v>
      </c>
      <c r="H29" s="36">
        <v>0</v>
      </c>
      <c r="I29" s="36">
        <v>0</v>
      </c>
      <c r="J29" s="36">
        <v>0</v>
      </c>
      <c r="K29" s="54">
        <v>0</v>
      </c>
      <c r="L29" s="54">
        <v>0</v>
      </c>
      <c r="M29" s="55">
        <v>0</v>
      </c>
      <c r="N29" s="49">
        <f t="shared" si="6"/>
        <v>65</v>
      </c>
    </row>
    <row r="30" spans="1:14" ht="15.75">
      <c r="A30" s="42" t="s">
        <v>46</v>
      </c>
      <c r="B30" s="36">
        <v>0</v>
      </c>
      <c r="C30" s="95">
        <v>12.5</v>
      </c>
      <c r="D30" s="36">
        <v>0</v>
      </c>
      <c r="E30" s="96">
        <v>11.66</v>
      </c>
      <c r="F30" s="36">
        <v>0</v>
      </c>
      <c r="G30" s="56">
        <v>0</v>
      </c>
      <c r="H30" s="36">
        <v>0</v>
      </c>
      <c r="I30" s="36">
        <v>0</v>
      </c>
      <c r="J30" s="36">
        <v>0</v>
      </c>
      <c r="K30" s="88">
        <v>316</v>
      </c>
      <c r="L30" s="57">
        <v>0</v>
      </c>
      <c r="M30" s="58">
        <v>0</v>
      </c>
      <c r="N30" s="49">
        <f t="shared" si="6"/>
        <v>340.16</v>
      </c>
    </row>
    <row r="31" spans="1:14" ht="16.5" thickBot="1">
      <c r="A31" s="42" t="s">
        <v>29</v>
      </c>
      <c r="B31" s="90">
        <v>5</v>
      </c>
      <c r="C31" s="90">
        <v>7.854</v>
      </c>
      <c r="D31" s="36">
        <v>0</v>
      </c>
      <c r="E31" s="90">
        <v>15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49">
        <f t="shared" si="6"/>
        <v>27.854</v>
      </c>
    </row>
    <row r="32" spans="1:14" ht="18.75" customHeight="1" thickBot="1">
      <c r="A32" s="27" t="s">
        <v>30</v>
      </c>
      <c r="B32" s="40">
        <f>SUM(B26:B31)</f>
        <v>46.075</v>
      </c>
      <c r="C32" s="40">
        <f aca="true" t="shared" si="7" ref="C32:M32">SUM(C26:C31)</f>
        <v>33.45065</v>
      </c>
      <c r="D32" s="40">
        <f t="shared" si="7"/>
        <v>0</v>
      </c>
      <c r="E32" s="40">
        <f t="shared" si="7"/>
        <v>94.16</v>
      </c>
      <c r="F32" s="40">
        <f t="shared" si="7"/>
        <v>2.5</v>
      </c>
      <c r="G32" s="40">
        <f t="shared" si="7"/>
        <v>36.4</v>
      </c>
      <c r="H32" s="40">
        <f t="shared" si="7"/>
        <v>0</v>
      </c>
      <c r="I32" s="40">
        <f t="shared" si="7"/>
        <v>0</v>
      </c>
      <c r="J32" s="40">
        <f t="shared" si="7"/>
        <v>0</v>
      </c>
      <c r="K32" s="40">
        <f t="shared" si="7"/>
        <v>316</v>
      </c>
      <c r="L32" s="40">
        <f t="shared" si="7"/>
        <v>0</v>
      </c>
      <c r="M32" s="40">
        <f t="shared" si="7"/>
        <v>0</v>
      </c>
      <c r="N32" s="48">
        <f>SUM(N26:N31)</f>
        <v>528.5856500000001</v>
      </c>
    </row>
    <row r="33" spans="1:14" ht="15.75">
      <c r="A33" s="59" t="s">
        <v>31</v>
      </c>
      <c r="B33" s="45">
        <v>0</v>
      </c>
      <c r="C33" s="91">
        <v>13.7649</v>
      </c>
      <c r="D33" s="46">
        <v>0</v>
      </c>
      <c r="E33" s="46">
        <v>0</v>
      </c>
      <c r="F33" s="45">
        <v>0</v>
      </c>
      <c r="G33" s="45">
        <v>13</v>
      </c>
      <c r="H33" s="45">
        <v>0</v>
      </c>
      <c r="I33" s="45">
        <v>9.5</v>
      </c>
      <c r="J33" s="46">
        <v>0</v>
      </c>
      <c r="K33" s="46">
        <v>0</v>
      </c>
      <c r="L33" s="46">
        <v>0</v>
      </c>
      <c r="M33" s="60">
        <v>0</v>
      </c>
      <c r="N33" s="61">
        <f>SUM(B33:M33)</f>
        <v>36.2649</v>
      </c>
    </row>
    <row r="34" spans="1:14" ht="15.75">
      <c r="A34" s="59" t="s">
        <v>32</v>
      </c>
      <c r="B34" s="92">
        <v>5.487</v>
      </c>
      <c r="C34" s="92">
        <v>5.31</v>
      </c>
      <c r="D34" s="92">
        <v>5.487</v>
      </c>
      <c r="E34" s="92">
        <v>5.31</v>
      </c>
      <c r="F34" s="92">
        <v>5.487</v>
      </c>
      <c r="G34" s="44">
        <v>4.9</v>
      </c>
      <c r="H34" s="44">
        <v>4.9</v>
      </c>
      <c r="I34" s="44">
        <v>4.9</v>
      </c>
      <c r="J34" s="44">
        <v>4.9</v>
      </c>
      <c r="K34" s="44">
        <v>4.9</v>
      </c>
      <c r="L34" s="44">
        <v>4.9</v>
      </c>
      <c r="M34" s="44">
        <v>4.9</v>
      </c>
      <c r="N34" s="49">
        <f>SUM(B34:M34)</f>
        <v>61.380999999999986</v>
      </c>
    </row>
    <row r="35" spans="1:14" ht="16.5" thickBot="1">
      <c r="A35" s="62" t="s">
        <v>33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49">
        <f>SUM(B35:M35)</f>
        <v>0</v>
      </c>
    </row>
    <row r="36" spans="1:14" ht="19.5" thickBot="1">
      <c r="A36" s="27" t="s">
        <v>34</v>
      </c>
      <c r="B36" s="40">
        <f aca="true" t="shared" si="8" ref="B36:N36">SUM(B33:B35)</f>
        <v>5.487</v>
      </c>
      <c r="C36" s="63">
        <f t="shared" si="8"/>
        <v>19.0749</v>
      </c>
      <c r="D36" s="40">
        <f t="shared" si="8"/>
        <v>5.487</v>
      </c>
      <c r="E36" s="40">
        <f t="shared" si="8"/>
        <v>5.31</v>
      </c>
      <c r="F36" s="40">
        <f t="shared" si="8"/>
        <v>5.487</v>
      </c>
      <c r="G36" s="40">
        <f t="shared" si="8"/>
        <v>17.9</v>
      </c>
      <c r="H36" s="40">
        <f t="shared" si="8"/>
        <v>4.9</v>
      </c>
      <c r="I36" s="40">
        <f t="shared" si="8"/>
        <v>14.4</v>
      </c>
      <c r="J36" s="40">
        <f t="shared" si="8"/>
        <v>4.9</v>
      </c>
      <c r="K36" s="40">
        <f t="shared" si="8"/>
        <v>4.9</v>
      </c>
      <c r="L36" s="40">
        <f t="shared" si="8"/>
        <v>4.9</v>
      </c>
      <c r="M36" s="64">
        <f t="shared" si="8"/>
        <v>4.9</v>
      </c>
      <c r="N36" s="41">
        <f t="shared" si="8"/>
        <v>97.64589999999998</v>
      </c>
    </row>
    <row r="37" spans="1:14" ht="16.5" customHeight="1">
      <c r="A37" s="59" t="s">
        <v>35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33">
        <f>SUM(B37:M37)</f>
        <v>0</v>
      </c>
    </row>
    <row r="38" spans="1:14" ht="15.75">
      <c r="A38" s="66" t="s">
        <v>36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33">
        <f>SUM(B38:M38)</f>
        <v>0</v>
      </c>
    </row>
    <row r="39" spans="1:14" ht="15.75">
      <c r="A39" s="59" t="s">
        <v>37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33">
        <f>SUM(B39:M39)</f>
        <v>0</v>
      </c>
    </row>
    <row r="40" spans="1:14" ht="15.75">
      <c r="A40" s="59" t="s">
        <v>38</v>
      </c>
      <c r="B40" s="65">
        <v>0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33">
        <f>SUM(B40:M40)</f>
        <v>0</v>
      </c>
    </row>
    <row r="41" spans="1:14" ht="16.5" thickBot="1">
      <c r="A41" s="67" t="s">
        <v>33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33">
        <f>SUM(B41:M41)</f>
        <v>0</v>
      </c>
    </row>
    <row r="42" spans="1:14" ht="19.5" thickBot="1">
      <c r="A42" s="69" t="s">
        <v>39</v>
      </c>
      <c r="B42" s="63">
        <f aca="true" t="shared" si="9" ref="B42:N42">SUM(B37:B41)</f>
        <v>0</v>
      </c>
      <c r="C42" s="63">
        <f t="shared" si="9"/>
        <v>0</v>
      </c>
      <c r="D42" s="40">
        <f t="shared" si="9"/>
        <v>0</v>
      </c>
      <c r="E42" s="40">
        <f t="shared" si="9"/>
        <v>0</v>
      </c>
      <c r="F42" s="40">
        <f t="shared" si="9"/>
        <v>0</v>
      </c>
      <c r="G42" s="40">
        <f t="shared" si="9"/>
        <v>0</v>
      </c>
      <c r="H42" s="40">
        <f t="shared" si="9"/>
        <v>0</v>
      </c>
      <c r="I42" s="40">
        <f t="shared" si="9"/>
        <v>0</v>
      </c>
      <c r="J42" s="40">
        <f t="shared" si="9"/>
        <v>0</v>
      </c>
      <c r="K42" s="40">
        <f t="shared" si="9"/>
        <v>0</v>
      </c>
      <c r="L42" s="40">
        <f t="shared" si="9"/>
        <v>0</v>
      </c>
      <c r="M42" s="64">
        <f t="shared" si="9"/>
        <v>0</v>
      </c>
      <c r="N42" s="70">
        <f t="shared" si="9"/>
        <v>0</v>
      </c>
    </row>
    <row r="43" spans="1:14" ht="19.5" thickBot="1">
      <c r="A43" s="71" t="s">
        <v>40</v>
      </c>
      <c r="B43" s="63">
        <f>B36+B32+B42+B25</f>
        <v>307.291</v>
      </c>
      <c r="C43" s="63">
        <f aca="true" t="shared" si="10" ref="C43:M43">C36+C32+C42+C25</f>
        <v>228.18085000000002</v>
      </c>
      <c r="D43" s="63">
        <f t="shared" si="10"/>
        <v>36.53093</v>
      </c>
      <c r="E43" s="63">
        <f t="shared" si="10"/>
        <v>124.57849999999999</v>
      </c>
      <c r="F43" s="63">
        <f t="shared" si="10"/>
        <v>69.20652</v>
      </c>
      <c r="G43" s="63">
        <f t="shared" si="10"/>
        <v>101.69999999999999</v>
      </c>
      <c r="H43" s="63">
        <f t="shared" si="10"/>
        <v>21.299999999999997</v>
      </c>
      <c r="I43" s="63">
        <f t="shared" si="10"/>
        <v>42.3</v>
      </c>
      <c r="J43" s="63">
        <f t="shared" si="10"/>
        <v>21.299999999999997</v>
      </c>
      <c r="K43" s="63">
        <f t="shared" si="10"/>
        <v>325.29999999999995</v>
      </c>
      <c r="L43" s="63">
        <f t="shared" si="10"/>
        <v>9.3</v>
      </c>
      <c r="M43" s="63">
        <f t="shared" si="10"/>
        <v>9.3</v>
      </c>
      <c r="N43" s="63">
        <f>N36+N32+N42+N25</f>
        <v>1296.2878</v>
      </c>
    </row>
    <row r="44" spans="1:14" ht="19.5" thickBot="1">
      <c r="A44" s="71" t="s">
        <v>41</v>
      </c>
      <c r="B44" s="72">
        <f>B11*0.055</f>
        <v>58.515600000000006</v>
      </c>
      <c r="C44" s="72">
        <f aca="true" t="shared" si="11" ref="C44:M44">C11*0.055</f>
        <v>27.357</v>
      </c>
      <c r="D44" s="72">
        <f t="shared" si="11"/>
        <v>31.763270000000002</v>
      </c>
      <c r="E44" s="72">
        <f t="shared" si="11"/>
        <v>27.656750000000002</v>
      </c>
      <c r="F44" s="72">
        <f t="shared" si="11"/>
        <v>54.4225</v>
      </c>
      <c r="G44" s="72">
        <f t="shared" si="11"/>
        <v>29.831999999999997</v>
      </c>
      <c r="H44" s="72">
        <f t="shared" si="11"/>
        <v>29.831999999999997</v>
      </c>
      <c r="I44" s="72">
        <f t="shared" si="11"/>
        <v>29.831999999999997</v>
      </c>
      <c r="J44" s="72">
        <f t="shared" si="11"/>
        <v>50.457</v>
      </c>
      <c r="K44" s="72">
        <f t="shared" si="11"/>
        <v>0</v>
      </c>
      <c r="L44" s="72">
        <f t="shared" si="11"/>
        <v>0</v>
      </c>
      <c r="M44" s="72">
        <f t="shared" si="11"/>
        <v>0</v>
      </c>
      <c r="N44" s="73">
        <f>SUM(B44:M44)</f>
        <v>339.66812</v>
      </c>
    </row>
    <row r="45" spans="1:14" ht="18" customHeight="1" thickBot="1">
      <c r="A45" s="74" t="s">
        <v>42</v>
      </c>
      <c r="B45" s="72">
        <f>B17+B25+B32+B36+B42+B44</f>
        <v>743.3123471264369</v>
      </c>
      <c r="C45" s="72">
        <f aca="true" t="shared" si="12" ref="C45:L45">C17+C25+C32+C36+C42+C44</f>
        <v>654.7792293103447</v>
      </c>
      <c r="D45" s="72">
        <f t="shared" si="12"/>
        <v>461.15626896551726</v>
      </c>
      <c r="E45" s="72">
        <f t="shared" si="12"/>
        <v>480.72950287356326</v>
      </c>
      <c r="F45" s="72">
        <f t="shared" si="12"/>
        <v>537.9393648275862</v>
      </c>
      <c r="G45" s="72">
        <f t="shared" si="12"/>
        <v>463.75199999999995</v>
      </c>
      <c r="H45" s="72">
        <f t="shared" si="12"/>
        <v>383.352</v>
      </c>
      <c r="I45" s="72">
        <f t="shared" si="12"/>
        <v>404.352</v>
      </c>
      <c r="J45" s="72">
        <f t="shared" si="12"/>
        <v>403.977</v>
      </c>
      <c r="K45" s="72">
        <f t="shared" si="12"/>
        <v>657.52</v>
      </c>
      <c r="L45" s="72">
        <f t="shared" si="12"/>
        <v>341.52</v>
      </c>
      <c r="M45" s="72">
        <f>M17+M25+M32+M36+M42+M44</f>
        <v>341.52</v>
      </c>
      <c r="N45" s="72">
        <f>N17+N25+N32+N36+N42+N44</f>
        <v>5861.3563154022995</v>
      </c>
    </row>
    <row r="46" spans="1:14" ht="18.75" customHeight="1" thickBot="1">
      <c r="A46" s="75" t="s">
        <v>43</v>
      </c>
      <c r="B46" s="72">
        <f>B11-B45</f>
        <v>320.6076528735632</v>
      </c>
      <c r="C46" s="72">
        <f aca="true" t="shared" si="13" ref="C46:M46">C11-C45</f>
        <v>-157.37922931034473</v>
      </c>
      <c r="D46" s="72">
        <f t="shared" si="13"/>
        <v>116.35773103448275</v>
      </c>
      <c r="E46" s="72">
        <f t="shared" si="13"/>
        <v>22.12049712643676</v>
      </c>
      <c r="F46" s="72">
        <f t="shared" si="13"/>
        <v>451.56063517241375</v>
      </c>
      <c r="G46" s="72">
        <f t="shared" si="13"/>
        <v>78.64800000000002</v>
      </c>
      <c r="H46" s="72">
        <f t="shared" si="13"/>
        <v>159.048</v>
      </c>
      <c r="I46" s="72">
        <f t="shared" si="13"/>
        <v>138.048</v>
      </c>
      <c r="J46" s="72">
        <f t="shared" si="13"/>
        <v>513.423</v>
      </c>
      <c r="K46" s="72">
        <f t="shared" si="13"/>
        <v>-657.52</v>
      </c>
      <c r="L46" s="72">
        <f t="shared" si="13"/>
        <v>-341.52</v>
      </c>
      <c r="M46" s="72">
        <f t="shared" si="13"/>
        <v>-341.52</v>
      </c>
      <c r="N46" s="73">
        <f>N11-N45</f>
        <v>314.42768459770014</v>
      </c>
    </row>
    <row r="47" spans="1:14" ht="20.25" customHeight="1" thickBot="1">
      <c r="A47" s="76" t="s">
        <v>44</v>
      </c>
      <c r="B47" s="77">
        <v>206</v>
      </c>
      <c r="C47" s="78">
        <f>B48</f>
        <v>526.6076528735632</v>
      </c>
      <c r="D47" s="79">
        <f aca="true" t="shared" si="14" ref="D47:M47">C48</f>
        <v>369.2284235632185</v>
      </c>
      <c r="E47" s="79">
        <f t="shared" si="14"/>
        <v>485.58615459770124</v>
      </c>
      <c r="F47" s="79">
        <f t="shared" si="14"/>
        <v>507.706651724138</v>
      </c>
      <c r="G47" s="79">
        <f t="shared" si="14"/>
        <v>959.2672868965517</v>
      </c>
      <c r="H47" s="79">
        <f t="shared" si="14"/>
        <v>1037.9152868965516</v>
      </c>
      <c r="I47" s="79">
        <f t="shared" si="14"/>
        <v>1196.9632868965516</v>
      </c>
      <c r="J47" s="79">
        <f t="shared" si="14"/>
        <v>1335.0112868965516</v>
      </c>
      <c r="K47" s="79">
        <f t="shared" si="14"/>
        <v>1848.4342868965516</v>
      </c>
      <c r="L47" s="79">
        <f t="shared" si="14"/>
        <v>1190.9142868965516</v>
      </c>
      <c r="M47" s="80">
        <f t="shared" si="14"/>
        <v>849.3942868965516</v>
      </c>
      <c r="N47" s="73">
        <f>B47</f>
        <v>206</v>
      </c>
    </row>
    <row r="48" spans="1:14" ht="19.5" customHeight="1" thickBot="1">
      <c r="A48" s="81" t="s">
        <v>45</v>
      </c>
      <c r="B48" s="82">
        <f>B46+B47</f>
        <v>526.6076528735632</v>
      </c>
      <c r="C48" s="83">
        <f>C46+C47</f>
        <v>369.2284235632185</v>
      </c>
      <c r="D48" s="83">
        <f aca="true" t="shared" si="15" ref="D48:M48">D46+D47</f>
        <v>485.58615459770124</v>
      </c>
      <c r="E48" s="83">
        <f>E46+E47</f>
        <v>507.706651724138</v>
      </c>
      <c r="F48" s="83">
        <f t="shared" si="15"/>
        <v>959.2672868965517</v>
      </c>
      <c r="G48" s="83">
        <f t="shared" si="15"/>
        <v>1037.9152868965516</v>
      </c>
      <c r="H48" s="83">
        <f t="shared" si="15"/>
        <v>1196.9632868965516</v>
      </c>
      <c r="I48" s="83">
        <f t="shared" si="15"/>
        <v>1335.0112868965516</v>
      </c>
      <c r="J48" s="83">
        <f t="shared" si="15"/>
        <v>1848.4342868965516</v>
      </c>
      <c r="K48" s="83">
        <f t="shared" si="15"/>
        <v>1190.9142868965516</v>
      </c>
      <c r="L48" s="83">
        <f t="shared" si="15"/>
        <v>849.3942868965516</v>
      </c>
      <c r="M48" s="84">
        <f t="shared" si="15"/>
        <v>507.87428689655167</v>
      </c>
      <c r="N48" s="73">
        <f>N46+N47</f>
        <v>520.4276845977001</v>
      </c>
    </row>
    <row r="49" spans="2:15" ht="12.75">
      <c r="B49" s="85"/>
      <c r="C49" s="85"/>
      <c r="D49" s="85"/>
      <c r="E49" s="85"/>
      <c r="F49" s="85"/>
      <c r="G49" s="85"/>
      <c r="O49" s="86"/>
    </row>
    <row r="51" ht="12.75">
      <c r="B51" s="97"/>
    </row>
    <row r="52" ht="12.75">
      <c r="E52" s="34"/>
    </row>
  </sheetData>
  <sheetProtection/>
  <printOptions/>
  <pageMargins left="0.17" right="0.28" top="0.16" bottom="0.13" header="0.12" footer="0.13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 Наумов</dc:creator>
  <cp:keywords/>
  <dc:description/>
  <cp:lastModifiedBy>Наумов</cp:lastModifiedBy>
  <dcterms:created xsi:type="dcterms:W3CDTF">2010-09-07T19:46:03Z</dcterms:created>
  <dcterms:modified xsi:type="dcterms:W3CDTF">2011-03-15T09:53:28Z</dcterms:modified>
  <cp:category/>
  <cp:version/>
  <cp:contentType/>
  <cp:contentStatus/>
</cp:coreProperties>
</file>